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57" i="1"/>
  <c r="C57" s="1"/>
  <c r="D57" s="1"/>
  <c r="E45"/>
  <c r="E44" s="1"/>
  <c r="F44"/>
  <c r="D44"/>
  <c r="C44"/>
  <c r="F36"/>
  <c r="E36"/>
  <c r="D36"/>
  <c r="C36"/>
  <c r="F29"/>
  <c r="E29"/>
  <c r="D29"/>
  <c r="D28" s="1"/>
  <c r="D51" s="1"/>
  <c r="C29"/>
  <c r="C28" s="1"/>
  <c r="C51" s="1"/>
  <c r="C56" s="1"/>
  <c r="F25"/>
  <c r="E20"/>
  <c r="D20"/>
  <c r="C20"/>
  <c r="C55" s="1"/>
  <c r="D17"/>
  <c r="C17"/>
  <c r="C12" s="1"/>
  <c r="F12"/>
  <c r="E12"/>
  <c r="D12"/>
  <c r="F9"/>
  <c r="F20" s="1"/>
  <c r="E28" l="1"/>
  <c r="E51" s="1"/>
  <c r="F28"/>
  <c r="F51" s="1"/>
  <c r="C59"/>
  <c r="D55"/>
  <c r="D56"/>
  <c r="F56" l="1"/>
  <c r="D59"/>
  <c r="D60" s="1"/>
  <c r="E55"/>
  <c r="E59" l="1"/>
  <c r="E60" s="1"/>
  <c r="F55"/>
  <c r="F59" s="1"/>
  <c r="F60" l="1"/>
</calcChain>
</file>

<file path=xl/sharedStrings.xml><?xml version="1.0" encoding="utf-8"?>
<sst xmlns="http://schemas.openxmlformats.org/spreadsheetml/2006/main" count="51" uniqueCount="44">
  <si>
    <t>LE CSE ROUTE</t>
  </si>
  <si>
    <t>Budget des AEP</t>
  </si>
  <si>
    <t>Prev 2024</t>
  </si>
  <si>
    <t>SUBVENTIONS RECUES DE L'EMPLOYEUR</t>
  </si>
  <si>
    <t>DEPENSES DES AEP</t>
  </si>
  <si>
    <t>TOTAL</t>
  </si>
  <si>
    <t>Frais divers</t>
  </si>
  <si>
    <t>Location  logiciel</t>
  </si>
  <si>
    <t>Honoraires Expertise</t>
  </si>
  <si>
    <t>Formation</t>
  </si>
  <si>
    <t>Mission reception deplacements</t>
  </si>
  <si>
    <t>Honoraires</t>
  </si>
  <si>
    <t>Budget des ASC</t>
  </si>
  <si>
    <t>Loisirs culture</t>
  </si>
  <si>
    <t>calendrier+exceptionnel</t>
  </si>
  <si>
    <t>bons culture</t>
  </si>
  <si>
    <t>meyclub billeterie</t>
  </si>
  <si>
    <t>cheque vacances</t>
  </si>
  <si>
    <t>Evennements familiaux</t>
  </si>
  <si>
    <t>naissance</t>
  </si>
  <si>
    <t>retraite</t>
  </si>
  <si>
    <t>mariage</t>
  </si>
  <si>
    <t>deces</t>
  </si>
  <si>
    <t>Noel salariés</t>
  </si>
  <si>
    <t>divers</t>
  </si>
  <si>
    <t>divers ASC</t>
  </si>
  <si>
    <t>Rembt TR</t>
  </si>
  <si>
    <t>fête personnel</t>
  </si>
  <si>
    <t>logiciel</t>
  </si>
  <si>
    <t xml:space="preserve">           evennements exceptionels</t>
  </si>
  <si>
    <t>SOLDE DES ASC</t>
  </si>
  <si>
    <t>RESERVES DU CSE</t>
  </si>
  <si>
    <t>31,12,2021</t>
  </si>
  <si>
    <t>31,12,2022</t>
  </si>
  <si>
    <t>31,12,2023</t>
  </si>
  <si>
    <t>31,12,2024</t>
  </si>
  <si>
    <t>AEP</t>
  </si>
  <si>
    <t>OUVRES SOCIALES</t>
  </si>
  <si>
    <t>RESERVES DEVOLUTION</t>
  </si>
  <si>
    <t>*********</t>
  </si>
  <si>
    <t>Sténotypiste</t>
  </si>
  <si>
    <t>DEPENSES DES ASC</t>
  </si>
  <si>
    <t>La réserve de dévolution a permis une augmentation importante des chèques vacances en 2023 et 2024.</t>
  </si>
  <si>
    <t>Commentaires : gestion équitable des ASC vers l'ensemble des salariés.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</si>
</sst>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8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right"/>
    </xf>
    <xf numFmtId="0" fontId="2" fillId="3" borderId="0" xfId="0" applyFont="1" applyFill="1"/>
    <xf numFmtId="164" fontId="3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0" fontId="4" fillId="2" borderId="0" xfId="0" applyFont="1" applyFill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0" fontId="3" fillId="0" borderId="0" xfId="0" applyNumberFormat="1" applyFont="1"/>
    <xf numFmtId="164" fontId="3" fillId="3" borderId="0" xfId="0" applyNumberFormat="1" applyFont="1" applyFill="1"/>
    <xf numFmtId="164" fontId="2" fillId="3" borderId="0" xfId="0" applyNumberFormat="1" applyFont="1" applyFill="1"/>
    <xf numFmtId="0" fontId="2" fillId="4" borderId="0" xfId="0" applyFont="1" applyFill="1"/>
    <xf numFmtId="164" fontId="2" fillId="4" borderId="0" xfId="0" applyNumberFormat="1" applyFont="1" applyFill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5" borderId="0" xfId="0" applyNumberFormat="1" applyFont="1" applyFill="1"/>
    <xf numFmtId="0" fontId="5" fillId="6" borderId="0" xfId="0" applyFont="1" applyFill="1"/>
    <xf numFmtId="164" fontId="5" fillId="6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60"/>
  <sheetViews>
    <sheetView tabSelected="1" workbookViewId="0">
      <selection activeCell="A7" sqref="A7"/>
    </sheetView>
  </sheetViews>
  <sheetFormatPr baseColWidth="10" defaultRowHeight="15"/>
  <cols>
    <col min="1" max="1" width="31.85546875" customWidth="1"/>
    <col min="2" max="2" width="29" customWidth="1"/>
    <col min="3" max="6" width="16.7109375" customWidth="1"/>
  </cols>
  <sheetData>
    <row r="2" spans="1:6" ht="26.25">
      <c r="A2" s="1" t="s">
        <v>0</v>
      </c>
      <c r="B2" s="1"/>
      <c r="C2" s="1"/>
      <c r="D2" s="1"/>
      <c r="E2" s="1"/>
      <c r="F2" s="1"/>
    </row>
    <row r="4" spans="1:6" ht="18.75">
      <c r="A4" s="4" t="s">
        <v>43</v>
      </c>
    </row>
    <row r="5" spans="1:6" ht="18.75">
      <c r="A5" s="4" t="s">
        <v>42</v>
      </c>
    </row>
    <row r="6" spans="1:6" ht="18.75">
      <c r="A6" s="3"/>
      <c r="B6" s="3"/>
      <c r="C6" s="3"/>
      <c r="D6" s="3"/>
      <c r="E6" s="3"/>
      <c r="F6" s="3"/>
    </row>
    <row r="7" spans="1:6" ht="26.25">
      <c r="A7" s="3"/>
      <c r="B7" s="3"/>
      <c r="C7" s="1" t="s">
        <v>1</v>
      </c>
      <c r="D7" s="2"/>
      <c r="E7" s="3"/>
      <c r="F7" s="3"/>
    </row>
    <row r="8" spans="1:6" ht="21">
      <c r="A8" s="3"/>
      <c r="B8" s="3"/>
      <c r="C8" s="25">
        <v>2021</v>
      </c>
      <c r="D8" s="25">
        <v>2022</v>
      </c>
      <c r="E8" s="25">
        <v>2023</v>
      </c>
      <c r="F8" s="25" t="s">
        <v>2</v>
      </c>
    </row>
    <row r="9" spans="1:6" ht="18.75">
      <c r="A9" s="2" t="s">
        <v>3</v>
      </c>
      <c r="B9" s="2"/>
      <c r="C9" s="6">
        <v>42430.14</v>
      </c>
      <c r="D9" s="6">
        <v>39339.370000000003</v>
      </c>
      <c r="E9" s="6">
        <v>44673.65</v>
      </c>
      <c r="F9" s="6">
        <f>40206.28+4467.36</f>
        <v>44673.64</v>
      </c>
    </row>
    <row r="10" spans="1:6" ht="18.75">
      <c r="A10" s="5"/>
      <c r="B10" s="5"/>
      <c r="C10" s="5"/>
      <c r="D10" s="5"/>
      <c r="E10" s="5"/>
      <c r="F10" s="4"/>
    </row>
    <row r="11" spans="1:6" ht="18.75">
      <c r="A11" s="7" t="s">
        <v>4</v>
      </c>
      <c r="B11" s="8" t="s">
        <v>5</v>
      </c>
      <c r="C11" s="9">
        <v>34494.879999999997</v>
      </c>
      <c r="D11" s="9">
        <v>27996.240000000002</v>
      </c>
      <c r="E11" s="9">
        <v>24874.17</v>
      </c>
      <c r="F11" s="9">
        <v>98400</v>
      </c>
    </row>
    <row r="12" spans="1:6" ht="18.75">
      <c r="A12" s="3" t="s">
        <v>6</v>
      </c>
      <c r="B12" s="3"/>
      <c r="C12" s="10">
        <f>+C11-C14-C15-C13-C16-C17-C18</f>
        <v>2128.0799999999981</v>
      </c>
      <c r="D12" s="10">
        <f>+D11-D14-D15-D13-D16-D17-D18</f>
        <v>2212.16</v>
      </c>
      <c r="E12" s="10">
        <f t="shared" ref="E12:F12" si="0">+E11-E13-E14-E15-E18</f>
        <v>4661.2699999999986</v>
      </c>
      <c r="F12" s="10">
        <f t="shared" si="0"/>
        <v>26400</v>
      </c>
    </row>
    <row r="13" spans="1:6" ht="18.75">
      <c r="A13" s="3" t="s">
        <v>40</v>
      </c>
      <c r="B13" s="3"/>
      <c r="C13" s="10">
        <v>0</v>
      </c>
      <c r="D13" s="10">
        <v>0</v>
      </c>
      <c r="E13" s="3"/>
      <c r="F13" s="10">
        <v>12000</v>
      </c>
    </row>
    <row r="14" spans="1:6" ht="18.75">
      <c r="A14" s="3" t="s">
        <v>7</v>
      </c>
      <c r="B14" s="3"/>
      <c r="C14" s="10">
        <v>12919.78</v>
      </c>
      <c r="D14" s="10">
        <v>12919.78</v>
      </c>
      <c r="E14" s="10">
        <v>13012.9</v>
      </c>
      <c r="F14" s="10">
        <v>13000</v>
      </c>
    </row>
    <row r="15" spans="1:6" ht="18.75">
      <c r="A15" s="3" t="s">
        <v>8</v>
      </c>
      <c r="B15" s="3"/>
      <c r="C15" s="10"/>
      <c r="D15" s="10"/>
      <c r="E15" s="10"/>
      <c r="F15" s="10">
        <v>35000</v>
      </c>
    </row>
    <row r="16" spans="1:6" ht="18.75">
      <c r="A16" s="3" t="s">
        <v>9</v>
      </c>
      <c r="B16" s="3"/>
      <c r="C16" s="10">
        <v>2800</v>
      </c>
      <c r="D16" s="10">
        <v>0</v>
      </c>
      <c r="E16" s="10"/>
      <c r="F16" s="10"/>
    </row>
    <row r="17" spans="1:6" ht="18.75">
      <c r="A17" s="3" t="s">
        <v>10</v>
      </c>
      <c r="B17" s="3"/>
      <c r="C17" s="10">
        <f>1023.8+1103.22</f>
        <v>2127.02</v>
      </c>
      <c r="D17" s="10">
        <f>244.5+952.5+978.3</f>
        <v>2175.3000000000002</v>
      </c>
      <c r="E17" s="10"/>
      <c r="F17" s="10"/>
    </row>
    <row r="18" spans="1:6" ht="18.75">
      <c r="A18" s="3" t="s">
        <v>11</v>
      </c>
      <c r="B18" s="3"/>
      <c r="C18" s="10">
        <v>14520</v>
      </c>
      <c r="D18" s="10">
        <v>10689</v>
      </c>
      <c r="E18" s="10">
        <v>7200</v>
      </c>
      <c r="F18" s="10">
        <v>12000</v>
      </c>
    </row>
    <row r="19" spans="1:6" ht="18.75">
      <c r="A19" s="3"/>
      <c r="B19" s="3"/>
      <c r="C19" s="10"/>
      <c r="D19" s="10"/>
      <c r="E19" s="10"/>
      <c r="F19" s="3"/>
    </row>
    <row r="20" spans="1:6" ht="18.75">
      <c r="A20" s="4" t="s">
        <v>5</v>
      </c>
      <c r="B20" s="4"/>
      <c r="C20" s="11">
        <f>+C9-C11</f>
        <v>7935.260000000002</v>
      </c>
      <c r="D20" s="11">
        <f t="shared" ref="D20:F20" si="1">+D9-D11</f>
        <v>11343.130000000001</v>
      </c>
      <c r="E20" s="11">
        <f t="shared" si="1"/>
        <v>19799.480000000003</v>
      </c>
      <c r="F20" s="11">
        <f t="shared" si="1"/>
        <v>-53726.36</v>
      </c>
    </row>
    <row r="21" spans="1:6" ht="18.75">
      <c r="A21" s="3"/>
      <c r="B21" s="3"/>
      <c r="C21" s="10"/>
      <c r="D21" s="10"/>
      <c r="E21" s="10"/>
      <c r="F21" s="3"/>
    </row>
    <row r="22" spans="1:6" ht="28.5">
      <c r="A22" s="3"/>
      <c r="B22" s="3"/>
      <c r="C22" s="12" t="s">
        <v>12</v>
      </c>
      <c r="D22" s="2"/>
      <c r="E22" s="10"/>
      <c r="F22" s="3"/>
    </row>
    <row r="23" spans="1:6" ht="18.75">
      <c r="A23" s="3"/>
      <c r="B23" s="3"/>
      <c r="C23" s="3"/>
      <c r="D23" s="3"/>
      <c r="E23" s="3"/>
      <c r="F23" s="3"/>
    </row>
    <row r="24" spans="1:6" ht="21">
      <c r="A24" s="3"/>
      <c r="B24" s="3"/>
      <c r="C24" s="25">
        <v>2021</v>
      </c>
      <c r="D24" s="25">
        <v>2022</v>
      </c>
      <c r="E24" s="25">
        <v>2023</v>
      </c>
      <c r="F24" s="25" t="s">
        <v>2</v>
      </c>
    </row>
    <row r="25" spans="1:6" ht="18.75">
      <c r="A25" s="2" t="s">
        <v>3</v>
      </c>
      <c r="B25" s="2"/>
      <c r="C25" s="13">
        <v>231437.11</v>
      </c>
      <c r="D25" s="13">
        <v>214584.18</v>
      </c>
      <c r="E25" s="13">
        <v>243674.46</v>
      </c>
      <c r="F25" s="14">
        <f>219307.01+24367.45+300</f>
        <v>243974.46000000002</v>
      </c>
    </row>
    <row r="26" spans="1:6" ht="18.75">
      <c r="A26" s="10"/>
      <c r="B26" s="10"/>
      <c r="C26" s="10"/>
      <c r="D26" s="10"/>
      <c r="E26" s="10"/>
      <c r="F26" s="10"/>
    </row>
    <row r="27" spans="1:6" ht="18.75">
      <c r="A27" s="10"/>
      <c r="B27" s="10"/>
      <c r="C27" s="15"/>
      <c r="D27" s="15"/>
      <c r="E27" s="15"/>
      <c r="F27" s="10"/>
    </row>
    <row r="28" spans="1:6" ht="18.75">
      <c r="A28" s="7" t="s">
        <v>41</v>
      </c>
      <c r="B28" s="16"/>
      <c r="C28" s="17">
        <f>+C29+C34+C36+C42+C44</f>
        <v>196427.8</v>
      </c>
      <c r="D28" s="17">
        <f>+D29+D34+D36+D42+D44</f>
        <v>182770.08000000002</v>
      </c>
      <c r="E28" s="17">
        <f>+E29+E34+E36+E42+E44</f>
        <v>287789.13</v>
      </c>
      <c r="F28" s="17">
        <f t="shared" ref="F28" si="2">+F29+F34+F36++F42+F44</f>
        <v>309400</v>
      </c>
    </row>
    <row r="29" spans="1:6" ht="18.75">
      <c r="A29" s="18" t="s">
        <v>13</v>
      </c>
      <c r="B29" s="18"/>
      <c r="C29" s="19">
        <f>SUM(C30:C32)</f>
        <v>33710.589999999997</v>
      </c>
      <c r="D29" s="19">
        <f>SUM(D30:D32)</f>
        <v>27048.27</v>
      </c>
      <c r="E29" s="19">
        <f>SUM(E30:E32)</f>
        <v>32404.25</v>
      </c>
      <c r="F29" s="19">
        <f>SUM(F30:F32)</f>
        <v>40400</v>
      </c>
    </row>
    <row r="30" spans="1:6" ht="18.75">
      <c r="A30" s="3"/>
      <c r="B30" s="3" t="s">
        <v>14</v>
      </c>
      <c r="C30" s="10">
        <v>3000</v>
      </c>
      <c r="D30" s="10">
        <v>6340</v>
      </c>
      <c r="E30" s="10">
        <v>450</v>
      </c>
      <c r="F30" s="10">
        <v>6000</v>
      </c>
    </row>
    <row r="31" spans="1:6" ht="18.75">
      <c r="A31" s="3"/>
      <c r="B31" s="3" t="s">
        <v>15</v>
      </c>
      <c r="C31" s="10">
        <v>0</v>
      </c>
      <c r="D31" s="10">
        <v>42</v>
      </c>
      <c r="E31" s="10">
        <v>10660</v>
      </c>
      <c r="F31" s="10"/>
    </row>
    <row r="32" spans="1:6" ht="18.75">
      <c r="A32" s="3"/>
      <c r="B32" s="3" t="s">
        <v>16</v>
      </c>
      <c r="C32" s="10">
        <v>30710.59</v>
      </c>
      <c r="D32" s="10">
        <v>20666.27</v>
      </c>
      <c r="E32" s="10">
        <v>21294.25</v>
      </c>
      <c r="F32" s="10">
        <v>34400</v>
      </c>
    </row>
    <row r="33" spans="1:6" ht="18.75">
      <c r="A33" s="3"/>
      <c r="B33" s="3"/>
      <c r="C33" s="10"/>
      <c r="D33" s="10"/>
      <c r="E33" s="10"/>
      <c r="F33" s="10"/>
    </row>
    <row r="34" spans="1:6" ht="18.75">
      <c r="A34" s="18" t="s">
        <v>17</v>
      </c>
      <c r="B34" s="18"/>
      <c r="C34" s="19">
        <v>75082</v>
      </c>
      <c r="D34" s="19">
        <v>69410</v>
      </c>
      <c r="E34" s="19">
        <v>168218.21</v>
      </c>
      <c r="F34" s="19">
        <v>172000</v>
      </c>
    </row>
    <row r="35" spans="1:6" ht="18.75">
      <c r="A35" s="3"/>
      <c r="B35" s="3"/>
      <c r="C35" s="10"/>
      <c r="D35" s="10"/>
      <c r="E35" s="10"/>
      <c r="F35" s="10"/>
    </row>
    <row r="36" spans="1:6" ht="18.75">
      <c r="A36" s="18" t="s">
        <v>18</v>
      </c>
      <c r="B36" s="18"/>
      <c r="C36" s="19">
        <f>SUM(C37:C40)</f>
        <v>2883</v>
      </c>
      <c r="D36" s="19">
        <f>SUM(D37:D40)</f>
        <v>3707</v>
      </c>
      <c r="E36" s="19">
        <f>SUM(E37:E40)</f>
        <v>2970.08</v>
      </c>
      <c r="F36" s="19">
        <f>SUM(F37:F40)</f>
        <v>5000</v>
      </c>
    </row>
    <row r="37" spans="1:6" ht="18.75">
      <c r="A37" s="3"/>
      <c r="B37" s="3" t="s">
        <v>19</v>
      </c>
      <c r="C37" s="10">
        <v>700</v>
      </c>
      <c r="D37" s="10">
        <v>1400</v>
      </c>
      <c r="E37" s="10">
        <v>600</v>
      </c>
      <c r="F37" s="10"/>
    </row>
    <row r="38" spans="1:6" ht="18.75">
      <c r="A38" s="3"/>
      <c r="B38" s="3" t="s">
        <v>20</v>
      </c>
      <c r="C38" s="10">
        <v>1483</v>
      </c>
      <c r="D38" s="10">
        <v>1607</v>
      </c>
      <c r="E38" s="10">
        <v>1313.28</v>
      </c>
      <c r="F38" s="10">
        <v>2000</v>
      </c>
    </row>
    <row r="39" spans="1:6" ht="18.75">
      <c r="A39" s="3"/>
      <c r="B39" s="3" t="s">
        <v>21</v>
      </c>
      <c r="C39" s="10">
        <v>700</v>
      </c>
      <c r="D39" s="10">
        <v>700</v>
      </c>
      <c r="E39" s="10">
        <v>800</v>
      </c>
      <c r="F39" s="10">
        <v>2000</v>
      </c>
    </row>
    <row r="40" spans="1:6" ht="18.75">
      <c r="A40" s="3"/>
      <c r="B40" s="3" t="s">
        <v>22</v>
      </c>
      <c r="C40" s="10">
        <v>0</v>
      </c>
      <c r="D40" s="10">
        <v>0</v>
      </c>
      <c r="E40" s="10">
        <v>256.8</v>
      </c>
      <c r="F40" s="10">
        <v>1000</v>
      </c>
    </row>
    <row r="41" spans="1:6" ht="18.75">
      <c r="A41" s="3"/>
      <c r="B41" s="3"/>
      <c r="C41" s="3"/>
      <c r="D41" s="3"/>
      <c r="E41" s="3"/>
      <c r="F41" s="10"/>
    </row>
    <row r="42" spans="1:6" ht="18.75">
      <c r="A42" s="18" t="s">
        <v>23</v>
      </c>
      <c r="B42" s="18"/>
      <c r="C42" s="19">
        <v>83720</v>
      </c>
      <c r="D42" s="19">
        <v>79730</v>
      </c>
      <c r="E42" s="19">
        <v>81540</v>
      </c>
      <c r="F42" s="19">
        <v>81700</v>
      </c>
    </row>
    <row r="43" spans="1:6" ht="18.75">
      <c r="A43" s="3"/>
      <c r="B43" s="3"/>
      <c r="C43" s="3"/>
      <c r="D43" s="3"/>
      <c r="E43" s="3"/>
      <c r="F43" s="10"/>
    </row>
    <row r="44" spans="1:6" ht="18.75">
      <c r="A44" s="18" t="s">
        <v>24</v>
      </c>
      <c r="B44" s="18"/>
      <c r="C44" s="19">
        <f>SUM(C45:C48)</f>
        <v>1032.21</v>
      </c>
      <c r="D44" s="19">
        <f>SUM(D45:D48)</f>
        <v>2874.81</v>
      </c>
      <c r="E44" s="19">
        <f>SUM(E45:E48)</f>
        <v>2656.59</v>
      </c>
      <c r="F44" s="19">
        <f>SUM(F45:F49)</f>
        <v>10300</v>
      </c>
    </row>
    <row r="45" spans="1:6" ht="18.75">
      <c r="A45" s="3"/>
      <c r="B45" s="3" t="s">
        <v>25</v>
      </c>
      <c r="C45" s="10">
        <v>-74</v>
      </c>
      <c r="D45" s="10">
        <v>-577</v>
      </c>
      <c r="E45" s="10">
        <f>-336.03-335.7</f>
        <v>-671.73</v>
      </c>
      <c r="F45" s="10"/>
    </row>
    <row r="46" spans="1:6" ht="18.75">
      <c r="A46" s="3"/>
      <c r="B46" s="3" t="s">
        <v>26</v>
      </c>
      <c r="C46" s="10">
        <v>-1172.79</v>
      </c>
      <c r="D46" s="10"/>
      <c r="E46" s="10"/>
      <c r="F46" s="10"/>
    </row>
    <row r="47" spans="1:6" ht="18.75">
      <c r="A47" s="3"/>
      <c r="B47" s="3" t="s">
        <v>27</v>
      </c>
      <c r="C47" s="10"/>
      <c r="D47" s="10">
        <v>1171.81</v>
      </c>
      <c r="E47" s="10">
        <v>1031.93</v>
      </c>
      <c r="F47" s="10"/>
    </row>
    <row r="48" spans="1:6" ht="18.75">
      <c r="A48" s="3"/>
      <c r="B48" s="3" t="s">
        <v>28</v>
      </c>
      <c r="C48" s="10">
        <v>2279</v>
      </c>
      <c r="D48" s="10">
        <v>2280</v>
      </c>
      <c r="E48" s="10">
        <v>2296.39</v>
      </c>
      <c r="F48" s="10">
        <v>2300</v>
      </c>
    </row>
    <row r="49" spans="1:6" ht="18.75">
      <c r="A49" s="3" t="s">
        <v>29</v>
      </c>
      <c r="B49" s="3"/>
      <c r="C49" s="3"/>
      <c r="D49" s="3"/>
      <c r="E49" s="3"/>
      <c r="F49" s="10">
        <v>8000</v>
      </c>
    </row>
    <row r="50" spans="1:6" ht="18.75">
      <c r="A50" s="3"/>
      <c r="B50" s="3"/>
      <c r="C50" s="3"/>
      <c r="D50" s="3"/>
      <c r="E50" s="3"/>
      <c r="F50" s="3"/>
    </row>
    <row r="51" spans="1:6" ht="18.75">
      <c r="A51" s="2" t="s">
        <v>30</v>
      </c>
      <c r="B51" s="2"/>
      <c r="C51" s="14">
        <f>+C25-C28</f>
        <v>35009.31</v>
      </c>
      <c r="D51" s="14">
        <f>+D25-D28</f>
        <v>31814.099999999977</v>
      </c>
      <c r="E51" s="14">
        <f>+E25-E28</f>
        <v>-44114.670000000013</v>
      </c>
      <c r="F51" s="14">
        <f>+F25-F28</f>
        <v>-65425.539999999979</v>
      </c>
    </row>
    <row r="52" spans="1:6" ht="18.75">
      <c r="A52" s="3"/>
      <c r="B52" s="3"/>
      <c r="C52" s="3"/>
      <c r="D52" s="3"/>
      <c r="E52" s="3"/>
      <c r="F52" s="3"/>
    </row>
    <row r="53" spans="1:6" ht="18.75">
      <c r="A53" s="3"/>
      <c r="B53" s="3"/>
      <c r="C53" s="3"/>
      <c r="D53" s="3"/>
      <c r="E53" s="3"/>
      <c r="F53" s="3"/>
    </row>
    <row r="54" spans="1:6" ht="21">
      <c r="A54" s="27" t="s">
        <v>31</v>
      </c>
      <c r="B54" s="27"/>
      <c r="C54" s="28" t="s">
        <v>32</v>
      </c>
      <c r="D54" s="28" t="s">
        <v>33</v>
      </c>
      <c r="E54" s="28" t="s">
        <v>34</v>
      </c>
      <c r="F54" s="28" t="s">
        <v>35</v>
      </c>
    </row>
    <row r="55" spans="1:6" ht="21">
      <c r="A55" s="20" t="s">
        <v>36</v>
      </c>
      <c r="B55" s="21">
        <v>26021</v>
      </c>
      <c r="C55" s="21">
        <f>+B55+C20</f>
        <v>33956.26</v>
      </c>
      <c r="D55" s="21">
        <f>+C55+D20+22167</f>
        <v>67466.39</v>
      </c>
      <c r="E55" s="23">
        <f>+D55+E20</f>
        <v>87265.87</v>
      </c>
      <c r="F55" s="21">
        <f>+E55+F9-F11</f>
        <v>33539.510000000009</v>
      </c>
    </row>
    <row r="56" spans="1:6" ht="21">
      <c r="A56" s="20" t="s">
        <v>37</v>
      </c>
      <c r="B56" s="21">
        <v>28165</v>
      </c>
      <c r="C56" s="21">
        <f>+B56+C51</f>
        <v>63174.31</v>
      </c>
      <c r="D56" s="21">
        <f>+C56+D51+51724</f>
        <v>146712.40999999997</v>
      </c>
      <c r="E56" s="23">
        <v>102597.06</v>
      </c>
      <c r="F56" s="21">
        <f>+E56+F25-F28</f>
        <v>37171.520000000019</v>
      </c>
    </row>
    <row r="57" spans="1:6" ht="21">
      <c r="A57" s="20" t="s">
        <v>38</v>
      </c>
      <c r="B57" s="21">
        <f>51724+22167</f>
        <v>73891</v>
      </c>
      <c r="C57" s="21">
        <f>+B57</f>
        <v>73891</v>
      </c>
      <c r="D57" s="21">
        <f>+C57-B57</f>
        <v>0</v>
      </c>
      <c r="E57" s="23"/>
      <c r="F57" s="21">
        <v>0</v>
      </c>
    </row>
    <row r="58" spans="1:6" ht="21">
      <c r="A58" s="22"/>
      <c r="B58" s="22"/>
      <c r="C58" s="21" t="s">
        <v>39</v>
      </c>
      <c r="D58" s="21" t="s">
        <v>39</v>
      </c>
      <c r="E58" s="21" t="s">
        <v>39</v>
      </c>
      <c r="F58" s="21" t="s">
        <v>39</v>
      </c>
    </row>
    <row r="59" spans="1:6" ht="21">
      <c r="A59" s="22"/>
      <c r="B59" s="24" t="s">
        <v>5</v>
      </c>
      <c r="C59" s="21">
        <f>SUM(C55:C58)</f>
        <v>171021.57</v>
      </c>
      <c r="D59" s="21">
        <f>SUM(D55:D58)</f>
        <v>214178.8</v>
      </c>
      <c r="E59" s="21">
        <f>SUM(E55:E58)</f>
        <v>189862.93</v>
      </c>
      <c r="F59" s="26">
        <f>SUM(F55:F57)</f>
        <v>70711.030000000028</v>
      </c>
    </row>
    <row r="60" spans="1:6" ht="18.75">
      <c r="A60" s="3"/>
      <c r="B60" s="3"/>
      <c r="C60" s="3"/>
      <c r="D60" s="11">
        <f>+D59-C59</f>
        <v>43157.229999999981</v>
      </c>
      <c r="E60" s="11">
        <f>+E59-D59</f>
        <v>-24315.869999999995</v>
      </c>
      <c r="F60" s="11">
        <f>+F59-E59</f>
        <v>-119151.89999999997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technihelp59@outlook.fr</dc:creator>
  <cp:lastModifiedBy>technihelp59@outlook.fr</cp:lastModifiedBy>
  <dcterms:created xsi:type="dcterms:W3CDTF">2024-10-24T13:45:14Z</dcterms:created>
  <dcterms:modified xsi:type="dcterms:W3CDTF">2024-10-24T14:46:48Z</dcterms:modified>
</cp:coreProperties>
</file>